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G9" i="26" l="1"/>
  <c r="F7" i="6" l="1"/>
  <c r="F11" i="6" l="1"/>
  <c r="F13" i="6" l="1"/>
  <c r="F12" i="6"/>
  <c r="F20" i="6" s="1"/>
  <c r="G6" i="22" s="1"/>
  <c r="G7" i="22" s="1"/>
  <c r="G9" i="22" s="1"/>
  <c r="F15" i="6"/>
  <c r="E9" i="26"/>
  <c r="E5" i="26" l="1"/>
  <c r="F14" i="6"/>
</calcChain>
</file>

<file path=xl/sharedStrings.xml><?xml version="1.0" encoding="utf-8"?>
<sst xmlns="http://schemas.openxmlformats.org/spreadsheetml/2006/main" count="81" uniqueCount="75">
  <si>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</si>
  <si>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</si>
  <si>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</si>
  <si>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</si>
  <si>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</si>
  <si>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</si>
  <si>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</si>
  <si>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</si>
  <si>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</si>
  <si>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</si>
  <si>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</si>
  <si>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</si>
  <si>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</si>
  <si>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</si>
  <si>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</si>
  <si>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</si>
  <si>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</si>
  <si>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</si>
  <si>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</si>
  <si>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</si>
  <si>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</si>
  <si>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</si>
  <si>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</si>
  <si>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</si>
  <si>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</si>
  <si>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</si>
  <si>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</si>
  <si>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</si>
  <si>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</si>
  <si>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</si>
  <si>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</si>
  <si>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</si>
  <si>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</si>
  <si>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</si>
  <si>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</si>
  <si>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</si>
  <si>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</si>
  <si>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</si>
  <si>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</si>
  <si>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</si>
  <si>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</si>
  <si>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</si>
  <si>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</si>
  <si>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</si>
  <si>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</si>
  <si>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</si>
  <si>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</si>
  <si>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</si>
  <si>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</si>
  <si>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</si>
  <si>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</si>
  <si>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</si>
  <si>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</si>
  <si>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</si>
  <si>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</si>
  <si>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</si>
  <si>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</si>
  <si>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</si>
  <si>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</si>
  <si>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</si>
  <si>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</si>
  <si>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</si>
  <si>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</si>
  <si>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</si>
  <si>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</si>
  <si>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</si>
  <si>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СПРО-2020-7450467 от 29.09.2020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</si>
  <si>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</si>
  <si>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</si>
  <si>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Отчет по вывозу ТКО за Январь 2021 г.</t>
  </si>
  <si>
    <t>показаний общего прибора учета тепловой энергии за Февраль 2021г.</t>
  </si>
  <si>
    <t>Расчет платы за коммунальные услуги по гаражу за Февраль 2021 года</t>
  </si>
  <si>
    <t>СПРАВОЧНАЯ ИНФОРМАЦИЯ потребление коммунальных услуг в доме ул.Ак. Грушина, д.8  Февраль  2021 г.</t>
  </si>
  <si>
    <t xml:space="preserve"> 347,1кв.м</t>
  </si>
  <si>
    <t>705,9кв.м.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</si>
</sst>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5" fontId="15" fillId="0" borderId="0" xfId="1" applyNumberFormat="1" applyFont="1"/>
    <xf numFmtId="43" fontId="15" fillId="0" borderId="0" xfId="1" applyNumberFormat="1" applyFont="1"/>
    <xf numFmtId="176" fontId="15" fillId="0" borderId="0" xfId="1" applyNumberFormat="1" applyFont="1"/>
    <xf numFmtId="43" fontId="15" fillId="0" borderId="0" xfId="1" applyNumberFormat="1" applyFont="1" applyBorder="1"/>
    <xf numFmtId="174" fontId="10" fillId="0" borderId="0" xfId="1" applyNumberFormat="1" applyFont="1" applyBorder="1" applyProtection="1"/>
    <xf numFmtId="180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9" fontId="2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topLeftCell="A4"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70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10554.84</v>
      </c>
      <c r="D6" s="11">
        <v>10874.9</v>
      </c>
      <c r="E6" s="11">
        <f>D6-C6</f>
        <v>320.05999999999949</v>
      </c>
      <c r="F6" s="26">
        <f>E6+G6</f>
        <v>320.12999999999948</v>
      </c>
      <c r="G6" s="45">
        <v>7.0000000000000007E-2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1"/>
      <c r="B8" s="51"/>
      <c r="C8" s="51"/>
      <c r="D8" s="51"/>
      <c r="E8" s="51"/>
      <c r="F8" s="51"/>
    </row>
    <row r="9" spans="1:8" ht="42" customHeight="1">
      <c r="A9" s="55" t="s">
        <v>41</v>
      </c>
      <c r="B9" s="56"/>
      <c r="C9" s="56"/>
      <c r="D9" s="56"/>
      <c r="E9" s="56"/>
      <c r="F9" s="35">
        <v>634.5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6">
        <f>F9*F10</f>
        <v>32.359499999999997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32">
        <f>F6-F11</f>
        <v>287.77049999999952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f>(F6)/(F11+(F6-F11))*F10</f>
        <v>5.0999999999999983E-2</v>
      </c>
    </row>
    <row r="14" spans="1:8" ht="40.15" customHeight="1">
      <c r="A14" s="53" t="s">
        <v>47</v>
      </c>
      <c r="B14" s="53"/>
      <c r="C14" s="53"/>
      <c r="D14" s="53"/>
      <c r="E14" s="53"/>
      <c r="F14" s="29">
        <f>F19*F13+F17</f>
        <v>148.74637999999996</v>
      </c>
      <c r="G14" s="10"/>
    </row>
    <row r="15" spans="1:8" ht="33" customHeight="1">
      <c r="A15" s="53" t="s">
        <v>68</v>
      </c>
      <c r="B15" s="53"/>
      <c r="C15" s="53"/>
      <c r="D15" s="53"/>
      <c r="E15" s="53"/>
      <c r="F15" s="29">
        <f>F13*F19*3.23</f>
        <v>389.9785073999999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2241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5" t="s">
        <v>55</v>
      </c>
      <c r="B20" s="56"/>
      <c r="C20" s="56"/>
      <c r="D20" s="56"/>
      <c r="E20" s="56"/>
      <c r="F20" s="34">
        <f>F12/F7*F19+F16/F7*F18</f>
        <v>55.764591432310716</v>
      </c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F21" sqref="F20:F2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69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7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7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8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73</v>
      </c>
      <c r="F13" s="49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74</v>
      </c>
      <c r="F14" t="s">
        <v>60</v>
      </c>
      <c r="G14" t="s">
        <v>59</v>
      </c>
    </row>
    <row r="15" spans="1:9">
      <c r="A15">
        <v>3</v>
      </c>
      <c r="B15" s="58" t="s">
        <v>66</v>
      </c>
      <c r="C15" s="58"/>
      <c r="E15" s="50">
        <v>179.4</v>
      </c>
      <c r="F15" t="s">
        <v>67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9" sqref="G9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71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5553.71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76246.925865398443</v>
      </c>
    </row>
    <row r="7" spans="1:9">
      <c r="A7" t="s">
        <v>33</v>
      </c>
      <c r="G7" s="14">
        <f>(G4*866.1+G3*4.01+G6+G5*(28.01+33.4))*0.014</f>
        <v>1412.0904415155783</v>
      </c>
    </row>
    <row r="9" spans="1:9" ht="21">
      <c r="A9" t="s">
        <v>11</v>
      </c>
      <c r="G9" s="15">
        <f>((G3*4.01+G4*866.1+G5*(28.01+33.4)+G6+G7)/86)</f>
        <v>1189.2522489176049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72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v>10874.9</v>
      </c>
      <c r="E5" s="23">
        <f>'Отопление и ГВС'!F12</f>
        <v>287.77049999999952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31.1</v>
      </c>
      <c r="F6" s="24">
        <v>0.2</v>
      </c>
      <c r="G6" s="24">
        <v>1.1000000000000001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609</v>
      </c>
      <c r="F7" s="23">
        <v>3.2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15201</v>
      </c>
      <c r="E8" s="23">
        <v>1021</v>
      </c>
      <c r="F8" s="23">
        <v>4.3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1630</v>
      </c>
      <c r="F9" s="23">
        <v>7.6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24214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2021-02-20T11:48:09Z</cp:lastPrinted>
  <dcterms:created xsi:type="dcterms:W3CDTF">2015-09-15T11:53:49Z</dcterms:created>
  <dcterms:modified xsi:type="dcterms:W3CDTF">2021-03-19T16:25:25Z</dcterms:modified>
</cp:coreProperties>
</file>